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980" yWindow="555" windowWidth="10665" windowHeight="4995" tabRatio="728"/>
  </bookViews>
  <sheets>
    <sheet name="Available unit" sheetId="28" r:id="rId1"/>
  </sheets>
  <definedNames>
    <definedName name="TEH">#REF!</definedName>
  </definedNames>
  <calcPr calcId="144525"/>
</workbook>
</file>

<file path=xl/calcChain.xml><?xml version="1.0" encoding="utf-8"?>
<calcChain xmlns="http://schemas.openxmlformats.org/spreadsheetml/2006/main">
  <c r="U13" i="28" l="1"/>
  <c r="U14" i="28"/>
  <c r="U17" i="28"/>
  <c r="U19" i="28"/>
  <c r="U20" i="28"/>
  <c r="U23" i="28"/>
  <c r="U24" i="28"/>
  <c r="U12" i="28"/>
  <c r="S7" i="28"/>
  <c r="S10" i="28"/>
  <c r="S11" i="28"/>
  <c r="S13" i="28"/>
  <c r="S14" i="28"/>
  <c r="S15" i="28"/>
  <c r="S16" i="28"/>
  <c r="S17" i="28"/>
  <c r="S18" i="28"/>
  <c r="S19" i="28"/>
  <c r="S22" i="28"/>
  <c r="S23" i="28"/>
  <c r="S24" i="28"/>
  <c r="S5" i="28"/>
  <c r="P14" i="28"/>
  <c r="P23" i="28"/>
  <c r="P24" i="28"/>
  <c r="N23" i="28"/>
  <c r="N24" i="28"/>
  <c r="L21" i="28"/>
  <c r="L22" i="28"/>
  <c r="L23" i="28"/>
  <c r="L24" i="28"/>
  <c r="L14" i="28"/>
  <c r="J20" i="28"/>
  <c r="J22" i="28"/>
  <c r="J23" i="28"/>
  <c r="J24" i="28"/>
  <c r="J14" i="28"/>
  <c r="H8" i="28"/>
  <c r="H9" i="28"/>
  <c r="H10" i="28"/>
  <c r="H12" i="28"/>
  <c r="H14" i="28"/>
  <c r="H17" i="28"/>
  <c r="H20" i="28"/>
  <c r="H21" i="28"/>
  <c r="H22" i="28"/>
  <c r="H23" i="28"/>
  <c r="H24" i="28"/>
  <c r="H6" i="28"/>
  <c r="F22" i="28"/>
  <c r="F24" i="28"/>
  <c r="F8" i="28"/>
  <c r="D5" i="28"/>
  <c r="D6" i="28"/>
  <c r="D7" i="28"/>
  <c r="D8" i="28"/>
  <c r="D9" i="28"/>
  <c r="D10" i="28"/>
  <c r="D11" i="28"/>
  <c r="D12" i="28"/>
  <c r="D13" i="28"/>
  <c r="D14" i="28"/>
  <c r="D15" i="28"/>
  <c r="D16" i="28"/>
  <c r="D17" i="28"/>
  <c r="D18" i="28"/>
  <c r="D19" i="28"/>
  <c r="D20" i="28"/>
  <c r="D21" i="28"/>
  <c r="D22" i="28"/>
  <c r="D23" i="28"/>
  <c r="D24" i="28"/>
  <c r="V31" i="28" l="1"/>
  <c r="S31" i="28"/>
  <c r="V30" i="28"/>
  <c r="S30" i="28"/>
  <c r="P30" i="28"/>
  <c r="Y29" i="28"/>
  <c r="V29" i="28"/>
  <c r="S29" i="28"/>
  <c r="P29" i="28"/>
  <c r="Y28" i="28"/>
  <c r="V28" i="28"/>
  <c r="S28" i="28"/>
  <c r="P28" i="28"/>
</calcChain>
</file>

<file path=xl/sharedStrings.xml><?xml version="1.0" encoding="utf-8"?>
<sst xmlns="http://schemas.openxmlformats.org/spreadsheetml/2006/main" count="38" uniqueCount="38">
  <si>
    <t>Floor</t>
  </si>
  <si>
    <t>Type A (1 Bedroom, 60 Units)</t>
  </si>
  <si>
    <t>Type B (2 Bedroom, 160 Units)</t>
  </si>
  <si>
    <t>Type C (3 Bedroom, 40 Units)</t>
  </si>
  <si>
    <t>A1 (20 Units)</t>
  </si>
  <si>
    <t>A2 (20 Units)</t>
  </si>
  <si>
    <t>B1 (20 Units)</t>
  </si>
  <si>
    <t>B2 (20 Units)</t>
  </si>
  <si>
    <t>B3 (20 Units)</t>
  </si>
  <si>
    <t>B4 (20 Units)</t>
  </si>
  <si>
    <t>B5 (20 Units)</t>
  </si>
  <si>
    <t>B6 (20 Units)</t>
  </si>
  <si>
    <t>B7 (20 Units)</t>
  </si>
  <si>
    <t>B8 (20 Units)</t>
  </si>
  <si>
    <t>C1 (20 Units)</t>
  </si>
  <si>
    <t>C2 (20 Units)</t>
  </si>
  <si>
    <t>Type A</t>
  </si>
  <si>
    <t>Type B</t>
  </si>
  <si>
    <t>Type C</t>
  </si>
  <si>
    <t>A3 (20 Units)</t>
  </si>
  <si>
    <t>B1 (City)</t>
  </si>
  <si>
    <t>B2 (Sea)</t>
  </si>
  <si>
    <t>A1 (City)</t>
  </si>
  <si>
    <t>A2 (City)</t>
  </si>
  <si>
    <t>A3 (City)</t>
  </si>
  <si>
    <t>B3 (Sea)</t>
  </si>
  <si>
    <t>B4 (Marina)</t>
  </si>
  <si>
    <t>B5 (Sea)</t>
  </si>
  <si>
    <t>B6 (Marina)</t>
  </si>
  <si>
    <t>B7 (Marina)</t>
  </si>
  <si>
    <t>B8 (Marina)</t>
  </si>
  <si>
    <t>C1 (Marina)</t>
  </si>
  <si>
    <t>C2 (Marina)</t>
  </si>
  <si>
    <t>RM1,991,262.15</t>
  </si>
  <si>
    <t>RM2,401,224.05</t>
  </si>
  <si>
    <t>Rm2,421,224.05</t>
  </si>
  <si>
    <t>RM1,178,717.83</t>
  </si>
  <si>
    <t>PINETREE Marina Resort @ Price List as at 18/2/2014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</si>
</sst>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&quot;RM&quot;#,##0.00"/>
    <numFmt numFmtId="165" formatCode="#,##0.00;[Red]#,##0.00"/>
    <numFmt numFmtId="166" formatCode="[$RM-43E]#,##0.00;[Red][$RM-43E]#,##0.0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b/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</cellStyleXfs>
  <cellXfs count="62">
    <xf numFmtId="0" fontId="0" fillId="0" borderId="0" xfId="0"/>
    <xf numFmtId="0" fontId="0" fillId="3" borderId="1" xfId="0" applyFill="1" applyBorder="1"/>
    <xf numFmtId="4" fontId="0" fillId="0" borderId="0" xfId="0" applyNumberFormat="1"/>
    <xf numFmtId="0" fontId="3" fillId="0" borderId="0" xfId="0" applyFont="1"/>
    <xf numFmtId="0" fontId="3" fillId="3" borderId="1" xfId="0" applyFont="1" applyFill="1" applyBorder="1"/>
    <xf numFmtId="164" fontId="0" fillId="0" borderId="0" xfId="0" applyNumberFormat="1" applyAlignment="1">
      <alignment horizontal="center" vertical="center"/>
    </xf>
    <xf numFmtId="164" fontId="0" fillId="0" borderId="0" xfId="0" applyNumberFormat="1"/>
    <xf numFmtId="49" fontId="0" fillId="0" borderId="0" xfId="0" applyNumberFormat="1"/>
    <xf numFmtId="164" fontId="3" fillId="3" borderId="7" xfId="0" applyNumberFormat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164" fontId="3" fillId="7" borderId="2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1" fillId="4" borderId="8" xfId="0" applyNumberFormat="1" applyFont="1" applyFill="1" applyBorder="1" applyAlignment="1">
      <alignment horizontal="center" vertical="center"/>
    </xf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 vertical="center"/>
    </xf>
    <xf numFmtId="164" fontId="0" fillId="6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/>
    <xf numFmtId="0" fontId="0" fillId="2" borderId="1" xfId="0" applyFill="1" applyBorder="1"/>
    <xf numFmtId="0" fontId="1" fillId="2" borderId="1" xfId="0" applyFont="1" applyFill="1" applyBorder="1"/>
    <xf numFmtId="0" fontId="1" fillId="5" borderId="1" xfId="0" applyFont="1" applyFill="1" applyBorder="1"/>
    <xf numFmtId="0" fontId="1" fillId="3" borderId="1" xfId="0" applyFont="1" applyFill="1" applyBorder="1"/>
    <xf numFmtId="164" fontId="4" fillId="6" borderId="1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right"/>
    </xf>
    <xf numFmtId="0" fontId="1" fillId="4" borderId="11" xfId="0" applyNumberFormat="1" applyFont="1" applyFill="1" applyBorder="1" applyAlignment="1">
      <alignment horizontal="center" vertical="center"/>
    </xf>
    <xf numFmtId="164" fontId="4" fillId="6" borderId="1" xfId="0" applyNumberFormat="1" applyFont="1" applyFill="1" applyBorder="1" applyAlignment="1">
      <alignment horizontal="center" vertical="center"/>
    </xf>
    <xf numFmtId="164" fontId="0" fillId="6" borderId="1" xfId="0" applyNumberFormat="1" applyFont="1" applyFill="1" applyBorder="1" applyAlignment="1">
      <alignment horizontal="center" vertical="center"/>
    </xf>
    <xf numFmtId="0" fontId="1" fillId="4" borderId="12" xfId="0" applyNumberFormat="1" applyFont="1" applyFill="1" applyBorder="1" applyAlignment="1">
      <alignment horizontal="center" vertical="center"/>
    </xf>
    <xf numFmtId="164" fontId="7" fillId="6" borderId="1" xfId="0" applyNumberFormat="1" applyFont="1" applyFill="1" applyBorder="1" applyAlignment="1">
      <alignment horizontal="center" vertical="center" wrapText="1"/>
    </xf>
    <xf numFmtId="164" fontId="6" fillId="6" borderId="1" xfId="0" applyNumberFormat="1" applyFont="1" applyFill="1" applyBorder="1" applyAlignment="1">
      <alignment horizontal="center" vertical="center" wrapText="1"/>
    </xf>
    <xf numFmtId="0" fontId="0" fillId="6" borderId="0" xfId="0" applyFill="1" applyBorder="1"/>
    <xf numFmtId="0" fontId="0" fillId="0" borderId="0" xfId="0" applyAlignment="1">
      <alignment wrapText="1"/>
    </xf>
    <xf numFmtId="164" fontId="6" fillId="6" borderId="1" xfId="0" applyNumberFormat="1" applyFont="1" applyFill="1" applyBorder="1" applyAlignment="1">
      <alignment horizontal="center" vertical="center"/>
    </xf>
    <xf numFmtId="2" fontId="0" fillId="3" borderId="1" xfId="0" applyNumberFormat="1" applyFill="1" applyBorder="1"/>
    <xf numFmtId="2" fontId="0" fillId="5" borderId="1" xfId="0" applyNumberFormat="1" applyFill="1" applyBorder="1"/>
    <xf numFmtId="2" fontId="0" fillId="2" borderId="1" xfId="0" applyNumberFormat="1" applyFill="1" applyBorder="1"/>
    <xf numFmtId="14" fontId="0" fillId="0" borderId="0" xfId="0" applyNumberFormat="1" applyAlignment="1">
      <alignment horizontal="center" vertical="center"/>
    </xf>
    <xf numFmtId="164" fontId="4" fillId="6" borderId="1" xfId="0" quotePrefix="1" applyNumberFormat="1" applyFont="1" applyFill="1" applyBorder="1" applyAlignment="1">
      <alignment horizontal="center" vertical="center" wrapText="1"/>
    </xf>
    <xf numFmtId="164" fontId="10" fillId="0" borderId="0" xfId="0" applyNumberFormat="1" applyFont="1"/>
    <xf numFmtId="164" fontId="2" fillId="3" borderId="6" xfId="0" applyNumberFormat="1" applyFont="1" applyFill="1" applyBorder="1" applyAlignment="1">
      <alignment horizontal="center" vertical="center"/>
    </xf>
    <xf numFmtId="164" fontId="2" fillId="7" borderId="6" xfId="0" applyNumberFormat="1" applyFont="1" applyFill="1" applyBorder="1" applyAlignment="1">
      <alignment horizontal="center" vertical="center"/>
    </xf>
    <xf numFmtId="165" fontId="0" fillId="0" borderId="0" xfId="0" applyNumberFormat="1"/>
    <xf numFmtId="166" fontId="0" fillId="0" borderId="1" xfId="0" applyNumberFormat="1" applyBorder="1"/>
    <xf numFmtId="0" fontId="0" fillId="0" borderId="1" xfId="0" applyBorder="1"/>
    <xf numFmtId="166" fontId="0" fillId="0" borderId="1" xfId="0" applyNumberFormat="1" applyFill="1" applyBorder="1"/>
    <xf numFmtId="164" fontId="0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1" fillId="4" borderId="3" xfId="0" applyNumberFormat="1" applyFont="1" applyFill="1" applyBorder="1" applyAlignment="1">
      <alignment horizontal="center" vertical="center"/>
    </xf>
    <xf numFmtId="0" fontId="1" fillId="4" borderId="4" xfId="0" applyNumberFormat="1" applyFont="1" applyFill="1" applyBorder="1" applyAlignment="1">
      <alignment horizontal="center" vertical="center"/>
    </xf>
    <xf numFmtId="164" fontId="2" fillId="3" borderId="6" xfId="0" applyNumberFormat="1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/>
    </xf>
    <xf numFmtId="164" fontId="2" fillId="7" borderId="5" xfId="0" applyNumberFormat="1" applyFont="1" applyFill="1" applyBorder="1" applyAlignment="1">
      <alignment horizontal="center" vertical="center"/>
    </xf>
    <xf numFmtId="164" fontId="2" fillId="7" borderId="6" xfId="0" applyNumberFormat="1" applyFont="1" applyFill="1" applyBorder="1" applyAlignment="1">
      <alignment horizontal="center" vertical="center"/>
    </xf>
    <xf numFmtId="164" fontId="2" fillId="7" borderId="7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164" fontId="0" fillId="6" borderId="9" xfId="0" applyNumberFormat="1" applyFill="1" applyBorder="1" applyAlignment="1">
      <alignment horizontal="center" vertical="center" wrapText="1"/>
    </xf>
    <xf numFmtId="164" fontId="0" fillId="6" borderId="10" xfId="0" applyNumberFormat="1" applyFill="1" applyBorder="1" applyAlignment="1">
      <alignment horizontal="center" vertical="center" wrapText="1"/>
    </xf>
  </cellXfs>
  <cellStyles count="5">
    <cellStyle name="Comma 2" xfId="4"/>
    <cellStyle name="Comma 3" xfId="2"/>
    <cellStyle name="Normal" xfId="0" builtinId="0"/>
    <cellStyle name="Normal 2" xfId="3"/>
    <cellStyle name="Normal 3" xfId="1"/>
  </cellStyles>
  <dxfs count="0"/>
  <tableStyles count="0" defaultTableStyle="TableStyleMedium9" defaultPivotStyle="PivotStyleLight16"/>
  <colors>
    <mruColors>
      <color rgb="FFED85E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tabSelected="1" zoomScale="85" zoomScaleNormal="85" workbookViewId="0">
      <selection activeCell="J9" sqref="J9"/>
    </sheetView>
  </sheetViews>
  <sheetFormatPr defaultRowHeight="15"/>
  <cols>
    <col min="2" max="2" width="17.7109375" customWidth="1"/>
    <col min="3" max="3" width="17.7109375" hidden="1" customWidth="1"/>
    <col min="4" max="4" width="16.28515625" customWidth="1"/>
    <col min="5" max="5" width="16.28515625" hidden="1" customWidth="1"/>
    <col min="6" max="6" width="15" customWidth="1"/>
    <col min="7" max="7" width="15" hidden="1" customWidth="1"/>
    <col min="8" max="8" width="14.5703125" customWidth="1"/>
    <col min="9" max="9" width="14.5703125" hidden="1" customWidth="1"/>
    <col min="10" max="10" width="19.140625" customWidth="1"/>
    <col min="11" max="11" width="19.140625" hidden="1" customWidth="1"/>
    <col min="12" max="12" width="17.140625" customWidth="1"/>
    <col min="13" max="13" width="14.5703125" customWidth="1"/>
    <col min="14" max="14" width="15.42578125" customWidth="1"/>
    <col min="15" max="15" width="15.42578125" hidden="1" customWidth="1"/>
    <col min="16" max="16" width="15.7109375" customWidth="1"/>
    <col min="17" max="17" width="17.28515625" customWidth="1"/>
    <col min="18" max="18" width="17.28515625" hidden="1" customWidth="1"/>
    <col min="19" max="19" width="14.7109375" bestFit="1" customWidth="1"/>
    <col min="20" max="20" width="14.7109375" hidden="1" customWidth="1"/>
    <col min="21" max="21" width="14.7109375" bestFit="1" customWidth="1"/>
    <col min="22" max="22" width="16" bestFit="1" customWidth="1"/>
    <col min="23" max="23" width="13.85546875" hidden="1" customWidth="1"/>
    <col min="24" max="24" width="17.7109375" customWidth="1"/>
  </cols>
  <sheetData>
    <row r="1" spans="1:24" ht="27" thickBot="1">
      <c r="A1" s="38" t="s">
        <v>37</v>
      </c>
      <c r="B1" s="7"/>
      <c r="C1" s="7"/>
      <c r="D1" s="2"/>
      <c r="E1" s="2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V1" s="36"/>
    </row>
    <row r="2" spans="1:24" ht="21.75" thickBot="1">
      <c r="A2" s="51" t="s">
        <v>0</v>
      </c>
      <c r="B2" s="53" t="s">
        <v>16</v>
      </c>
      <c r="C2" s="53"/>
      <c r="D2" s="53"/>
      <c r="E2" s="53"/>
      <c r="F2" s="54"/>
      <c r="G2" s="39"/>
      <c r="H2" s="55" t="s">
        <v>17</v>
      </c>
      <c r="I2" s="56"/>
      <c r="J2" s="56"/>
      <c r="K2" s="56"/>
      <c r="L2" s="56"/>
      <c r="M2" s="56"/>
      <c r="N2" s="56"/>
      <c r="O2" s="56"/>
      <c r="P2" s="56"/>
      <c r="Q2" s="56"/>
      <c r="R2" s="56"/>
      <c r="S2" s="57"/>
      <c r="T2" s="40"/>
      <c r="U2" s="58" t="s">
        <v>18</v>
      </c>
      <c r="V2" s="59"/>
    </row>
    <row r="3" spans="1:24" ht="16.5" thickBot="1">
      <c r="A3" s="52"/>
      <c r="B3" s="8" t="s">
        <v>22</v>
      </c>
      <c r="C3" s="8"/>
      <c r="D3" s="9" t="s">
        <v>23</v>
      </c>
      <c r="E3" s="9"/>
      <c r="F3" s="9" t="s">
        <v>24</v>
      </c>
      <c r="G3" s="9"/>
      <c r="H3" s="10" t="s">
        <v>20</v>
      </c>
      <c r="I3" s="10"/>
      <c r="J3" s="10" t="s">
        <v>21</v>
      </c>
      <c r="K3" s="10"/>
      <c r="L3" s="10" t="s">
        <v>25</v>
      </c>
      <c r="M3" s="10" t="s">
        <v>26</v>
      </c>
      <c r="N3" s="10" t="s">
        <v>27</v>
      </c>
      <c r="O3" s="10"/>
      <c r="P3" s="10" t="s">
        <v>28</v>
      </c>
      <c r="Q3" s="10" t="s">
        <v>29</v>
      </c>
      <c r="R3" s="10"/>
      <c r="S3" s="10" t="s">
        <v>30</v>
      </c>
      <c r="T3" s="10"/>
      <c r="U3" s="11" t="s">
        <v>31</v>
      </c>
      <c r="V3" s="11" t="s">
        <v>32</v>
      </c>
    </row>
    <row r="4" spans="1:24">
      <c r="A4" s="12">
        <v>24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1"/>
    </row>
    <row r="5" spans="1:24">
      <c r="A5" s="24">
        <v>23</v>
      </c>
      <c r="B5" s="16" t="s">
        <v>36</v>
      </c>
      <c r="C5" s="16">
        <v>1408792.05962422</v>
      </c>
      <c r="D5" s="42">
        <f t="shared" ref="D5:D24" si="0">C5/W5</f>
        <v>1565324.5106935778</v>
      </c>
      <c r="E5" s="42"/>
      <c r="F5" s="22"/>
      <c r="G5" s="22"/>
      <c r="H5" s="16"/>
      <c r="I5" s="16"/>
      <c r="J5" s="25"/>
      <c r="K5" s="25"/>
      <c r="L5" s="16"/>
      <c r="M5" s="22"/>
      <c r="N5" s="22"/>
      <c r="O5" s="22"/>
      <c r="P5" s="22"/>
      <c r="Q5" s="22"/>
      <c r="R5" s="16">
        <v>2252113.5369599997</v>
      </c>
      <c r="S5" s="42">
        <f>R5/W5</f>
        <v>2502348.3743999996</v>
      </c>
      <c r="T5" s="42"/>
      <c r="U5" s="22"/>
      <c r="V5" s="22"/>
      <c r="W5" s="41">
        <v>0.9</v>
      </c>
      <c r="X5" s="6"/>
    </row>
    <row r="6" spans="1:24">
      <c r="A6" s="24">
        <v>22</v>
      </c>
      <c r="B6" s="22"/>
      <c r="C6" s="16">
        <v>1400224.0596242221</v>
      </c>
      <c r="D6" s="42">
        <f t="shared" si="0"/>
        <v>1555804.5106935801</v>
      </c>
      <c r="E6" s="42"/>
      <c r="F6" s="22"/>
      <c r="G6" s="16">
        <v>1421735.466</v>
      </c>
      <c r="H6" s="42">
        <f>G6/W6</f>
        <v>1579706.0733333332</v>
      </c>
      <c r="I6" s="42"/>
      <c r="J6" s="16"/>
      <c r="K6" s="16"/>
      <c r="L6" s="22"/>
      <c r="M6" s="22"/>
      <c r="N6" s="16"/>
      <c r="O6" s="16"/>
      <c r="P6" s="22"/>
      <c r="Q6" s="22"/>
      <c r="R6" s="16"/>
      <c r="S6" s="42"/>
      <c r="T6" s="42"/>
      <c r="U6" s="22"/>
      <c r="V6" s="22"/>
      <c r="W6" s="41">
        <v>0.9</v>
      </c>
      <c r="X6" s="6"/>
    </row>
    <row r="7" spans="1:24">
      <c r="A7" s="24">
        <v>21</v>
      </c>
      <c r="B7" s="22"/>
      <c r="C7" s="16">
        <v>1391656.0596242221</v>
      </c>
      <c r="D7" s="42">
        <f t="shared" si="0"/>
        <v>1546284.5106935801</v>
      </c>
      <c r="E7" s="42"/>
      <c r="F7" s="25"/>
      <c r="G7" s="22"/>
      <c r="H7" s="42"/>
      <c r="I7" s="42"/>
      <c r="J7" s="16"/>
      <c r="K7" s="16"/>
      <c r="L7" s="22"/>
      <c r="M7" s="22"/>
      <c r="N7" s="22"/>
      <c r="O7" s="22"/>
      <c r="P7" s="22"/>
      <c r="Q7" s="22"/>
      <c r="R7" s="16">
        <v>2230693.5369599997</v>
      </c>
      <c r="S7" s="42">
        <f>R7/W7</f>
        <v>2478548.3743999996</v>
      </c>
      <c r="T7" s="42"/>
      <c r="U7" s="22"/>
      <c r="V7" s="22"/>
      <c r="W7" s="41">
        <v>0.9</v>
      </c>
      <c r="X7" s="6"/>
    </row>
    <row r="8" spans="1:24">
      <c r="A8" s="24">
        <v>20</v>
      </c>
      <c r="B8" s="22"/>
      <c r="C8" s="16">
        <v>1383088.0596242221</v>
      </c>
      <c r="D8" s="42">
        <f t="shared" si="0"/>
        <v>1536764.5106935801</v>
      </c>
      <c r="E8" s="26">
        <v>944377.11840000004</v>
      </c>
      <c r="F8" s="44">
        <f>E8/W8</f>
        <v>1049307.9093333334</v>
      </c>
      <c r="G8" s="45">
        <v>1405027.870033284</v>
      </c>
      <c r="H8" s="44">
        <f>G8/W8</f>
        <v>1561142.0778147599</v>
      </c>
      <c r="I8" s="44"/>
      <c r="J8" s="46"/>
      <c r="K8" s="46"/>
      <c r="L8" s="46"/>
      <c r="M8" s="47"/>
      <c r="N8" s="47"/>
      <c r="O8" s="47"/>
      <c r="P8" s="47"/>
      <c r="Q8" s="47"/>
      <c r="R8" s="47"/>
      <c r="S8" s="44"/>
      <c r="T8" s="44"/>
      <c r="U8" s="48"/>
      <c r="V8" s="22"/>
      <c r="W8" s="41">
        <v>0.9</v>
      </c>
      <c r="X8" s="6"/>
    </row>
    <row r="9" spans="1:24">
      <c r="A9" s="24">
        <v>19</v>
      </c>
      <c r="B9" s="22"/>
      <c r="C9" s="16">
        <v>1374520.0596242221</v>
      </c>
      <c r="D9" s="42">
        <f t="shared" si="0"/>
        <v>1527244.5106935801</v>
      </c>
      <c r="E9" s="22"/>
      <c r="F9" s="44"/>
      <c r="G9" s="45">
        <v>1396459.870033284</v>
      </c>
      <c r="H9" s="44">
        <f>G9/W9</f>
        <v>1551622.0778147599</v>
      </c>
      <c r="I9" s="44"/>
      <c r="J9" s="46"/>
      <c r="K9" s="46"/>
      <c r="L9" s="46"/>
      <c r="M9" s="47"/>
      <c r="N9" s="47"/>
      <c r="O9" s="47"/>
      <c r="P9" s="47"/>
      <c r="Q9" s="47"/>
      <c r="R9" s="47"/>
      <c r="S9" s="44"/>
      <c r="T9" s="44"/>
      <c r="U9" s="47"/>
      <c r="V9" s="22"/>
      <c r="W9" s="41">
        <v>0.9</v>
      </c>
      <c r="X9" s="6"/>
    </row>
    <row r="10" spans="1:24">
      <c r="A10" s="24">
        <v>18</v>
      </c>
      <c r="B10" s="22"/>
      <c r="C10" s="16">
        <v>1365952.0596242221</v>
      </c>
      <c r="D10" s="42">
        <f t="shared" si="0"/>
        <v>1517724.5106935801</v>
      </c>
      <c r="E10" s="22"/>
      <c r="F10" s="44"/>
      <c r="G10" s="45">
        <v>1387891.870033284</v>
      </c>
      <c r="H10" s="44">
        <f>G10/W10</f>
        <v>1542102.0778147599</v>
      </c>
      <c r="I10" s="44"/>
      <c r="J10" s="48"/>
      <c r="K10" s="48"/>
      <c r="L10" s="48"/>
      <c r="M10" s="47"/>
      <c r="N10" s="47"/>
      <c r="O10" s="47"/>
      <c r="P10" s="47"/>
      <c r="Q10" s="47"/>
      <c r="R10" s="48">
        <v>2195886.0390000003</v>
      </c>
      <c r="S10" s="44">
        <f>R10/W10</f>
        <v>2439873.3766666669</v>
      </c>
      <c r="T10" s="44"/>
      <c r="U10" s="48"/>
      <c r="V10" s="22"/>
      <c r="W10" s="41">
        <v>0.9</v>
      </c>
      <c r="X10" s="6"/>
    </row>
    <row r="11" spans="1:24">
      <c r="A11" s="24">
        <v>17</v>
      </c>
      <c r="B11" s="22"/>
      <c r="C11" s="16">
        <v>1357384.0596242221</v>
      </c>
      <c r="D11" s="42">
        <f t="shared" si="0"/>
        <v>1508204.5106935801</v>
      </c>
      <c r="E11" s="22"/>
      <c r="F11" s="44"/>
      <c r="G11" s="49"/>
      <c r="H11" s="44"/>
      <c r="I11" s="44"/>
      <c r="J11" s="48"/>
      <c r="K11" s="48"/>
      <c r="L11" s="48"/>
      <c r="M11" s="47"/>
      <c r="N11" s="47"/>
      <c r="O11" s="47"/>
      <c r="P11" s="47"/>
      <c r="Q11" s="47"/>
      <c r="R11" s="48">
        <v>2187853.5369599997</v>
      </c>
      <c r="S11" s="44">
        <f>R11/W11</f>
        <v>2430948.3743999996</v>
      </c>
      <c r="T11" s="44"/>
      <c r="U11" s="48"/>
      <c r="V11" s="22"/>
      <c r="W11" s="41">
        <v>0.9</v>
      </c>
      <c r="X11" s="6"/>
    </row>
    <row r="12" spans="1:24">
      <c r="A12" s="24">
        <v>16</v>
      </c>
      <c r="B12" s="22"/>
      <c r="C12" s="16">
        <v>1348816.0596242221</v>
      </c>
      <c r="D12" s="42">
        <f t="shared" si="0"/>
        <v>1498684.5106935801</v>
      </c>
      <c r="E12" s="26"/>
      <c r="F12" s="44"/>
      <c r="G12" s="50">
        <v>1370755.870033284</v>
      </c>
      <c r="H12" s="44">
        <f>G12/W12</f>
        <v>1523062.0778147599</v>
      </c>
      <c r="I12" s="44"/>
      <c r="J12" s="47"/>
      <c r="K12" s="47"/>
      <c r="L12" s="48"/>
      <c r="M12" s="47"/>
      <c r="N12" s="47"/>
      <c r="O12" s="47"/>
      <c r="P12" s="47"/>
      <c r="Q12" s="47"/>
      <c r="R12" s="48"/>
      <c r="S12" s="44"/>
      <c r="T12" s="48">
        <v>2841156.4295999999</v>
      </c>
      <c r="U12" s="44">
        <f>T12/W12</f>
        <v>3156840.4773333333</v>
      </c>
      <c r="V12" s="22"/>
      <c r="W12" s="41">
        <v>0.9</v>
      </c>
      <c r="X12" s="6"/>
    </row>
    <row r="13" spans="1:24" ht="15.75" customHeight="1">
      <c r="A13" s="24">
        <v>15</v>
      </c>
      <c r="B13" s="22"/>
      <c r="C13" s="16">
        <v>1340248.0596242221</v>
      </c>
      <c r="D13" s="42">
        <f t="shared" si="0"/>
        <v>1489164.5106935801</v>
      </c>
      <c r="E13" s="22"/>
      <c r="F13" s="44"/>
      <c r="G13" s="49"/>
      <c r="H13" s="44"/>
      <c r="I13" s="44"/>
      <c r="J13" s="48"/>
      <c r="K13" s="48"/>
      <c r="L13" s="48"/>
      <c r="M13" s="48" t="s">
        <v>35</v>
      </c>
      <c r="N13" s="47"/>
      <c r="O13" s="47"/>
      <c r="P13" s="47"/>
      <c r="Q13" s="47"/>
      <c r="R13" s="48">
        <v>2166433.5369599997</v>
      </c>
      <c r="S13" s="44">
        <f t="shared" ref="S13:S19" si="1">R13/W13</f>
        <v>2407148.3743999996</v>
      </c>
      <c r="T13" s="48">
        <v>2830446.4295999999</v>
      </c>
      <c r="U13" s="44">
        <f t="shared" ref="U13:U24" si="2">T13/W13</f>
        <v>3144940.4773333333</v>
      </c>
      <c r="V13" s="22"/>
      <c r="W13" s="41">
        <v>0.9</v>
      </c>
      <c r="X13" s="6"/>
    </row>
    <row r="14" spans="1:24">
      <c r="A14" s="24">
        <v>14</v>
      </c>
      <c r="B14" s="22"/>
      <c r="C14" s="16">
        <v>1331680.0596242221</v>
      </c>
      <c r="D14" s="42">
        <f t="shared" si="0"/>
        <v>1479644.5106935801</v>
      </c>
      <c r="E14" s="16"/>
      <c r="F14" s="44"/>
      <c r="G14" s="49">
        <v>1353619.870033284</v>
      </c>
      <c r="H14" s="44">
        <f>G14/W14</f>
        <v>1504022.0778147599</v>
      </c>
      <c r="I14" s="48">
        <v>1492597.2436200001</v>
      </c>
      <c r="J14" s="44">
        <f>I14/W14</f>
        <v>1658441.3818000001</v>
      </c>
      <c r="K14" s="48">
        <v>1549264.39983</v>
      </c>
      <c r="L14" s="44">
        <f>K14/W14</f>
        <v>1721404.8887</v>
      </c>
      <c r="M14" s="48"/>
      <c r="N14" s="48"/>
      <c r="O14" s="48">
        <v>1987049.4014699999</v>
      </c>
      <c r="P14" s="44">
        <f>O14/W14</f>
        <v>2207832.6683</v>
      </c>
      <c r="Q14" s="47"/>
      <c r="R14" s="48">
        <v>2155723.5369599997</v>
      </c>
      <c r="S14" s="44">
        <f t="shared" si="1"/>
        <v>2395248.3743999996</v>
      </c>
      <c r="T14" s="48">
        <v>2819736.42552</v>
      </c>
      <c r="U14" s="44">
        <f t="shared" si="2"/>
        <v>3133040.4728000001</v>
      </c>
      <c r="V14" s="22"/>
      <c r="W14" s="41">
        <v>0.9</v>
      </c>
      <c r="X14" s="6"/>
    </row>
    <row r="15" spans="1:24" ht="16.5" customHeight="1">
      <c r="A15" s="24">
        <v>13</v>
      </c>
      <c r="B15" s="22"/>
      <c r="C15" s="16">
        <v>1323112.0596242221</v>
      </c>
      <c r="D15" s="42">
        <f t="shared" si="0"/>
        <v>1470124.5106935801</v>
      </c>
      <c r="E15" s="16"/>
      <c r="F15" s="44"/>
      <c r="G15" s="49"/>
      <c r="H15" s="44"/>
      <c r="I15" s="48"/>
      <c r="J15" s="44"/>
      <c r="K15" s="48"/>
      <c r="L15" s="44"/>
      <c r="M15" s="48" t="s">
        <v>34</v>
      </c>
      <c r="N15" s="48"/>
      <c r="O15" s="45"/>
      <c r="P15" s="44"/>
      <c r="Q15" s="48"/>
      <c r="R15" s="48">
        <v>2145013.5369599997</v>
      </c>
      <c r="S15" s="44">
        <f t="shared" si="1"/>
        <v>2383348.3743999996</v>
      </c>
      <c r="T15" s="48"/>
      <c r="U15" s="44"/>
      <c r="V15" s="22"/>
      <c r="W15" s="41">
        <v>0.9</v>
      </c>
      <c r="X15" s="6"/>
    </row>
    <row r="16" spans="1:24">
      <c r="A16" s="24">
        <v>12</v>
      </c>
      <c r="B16" s="16"/>
      <c r="C16" s="16">
        <v>1314544.0596242221</v>
      </c>
      <c r="D16" s="42">
        <f t="shared" si="0"/>
        <v>1460604.5106935801</v>
      </c>
      <c r="E16" s="22"/>
      <c r="F16" s="44"/>
      <c r="G16" s="50"/>
      <c r="H16" s="44"/>
      <c r="I16" s="45"/>
      <c r="J16" s="44"/>
      <c r="K16" s="46"/>
      <c r="L16" s="44"/>
      <c r="M16" s="47"/>
      <c r="N16" s="47"/>
      <c r="O16" s="47"/>
      <c r="P16" s="44"/>
      <c r="Q16" s="48" t="s">
        <v>33</v>
      </c>
      <c r="R16" s="48">
        <v>2134303.5369600002</v>
      </c>
      <c r="S16" s="44">
        <f t="shared" si="1"/>
        <v>2371448.3744000001</v>
      </c>
      <c r="T16" s="48"/>
      <c r="U16" s="44"/>
      <c r="V16" s="22"/>
      <c r="W16" s="41">
        <v>0.9</v>
      </c>
      <c r="X16" s="6"/>
    </row>
    <row r="17" spans="1:25">
      <c r="A17" s="24">
        <v>11</v>
      </c>
      <c r="B17" s="16"/>
      <c r="C17" s="16">
        <v>1305976.0596242221</v>
      </c>
      <c r="D17" s="42">
        <f t="shared" si="0"/>
        <v>1451084.5106935801</v>
      </c>
      <c r="E17" s="22"/>
      <c r="F17" s="42"/>
      <c r="G17" s="28">
        <v>1327915.870033284</v>
      </c>
      <c r="H17" s="42">
        <f>G17/W17</f>
        <v>1475462.0778147599</v>
      </c>
      <c r="I17" s="26"/>
      <c r="J17" s="42"/>
      <c r="K17" s="26"/>
      <c r="L17" s="42"/>
      <c r="M17" s="22"/>
      <c r="N17" s="22"/>
      <c r="O17" s="26"/>
      <c r="P17" s="42"/>
      <c r="Q17" s="22"/>
      <c r="R17" s="16">
        <v>2123593.5369600002</v>
      </c>
      <c r="S17" s="42">
        <f t="shared" si="1"/>
        <v>2359548.3744000001</v>
      </c>
      <c r="T17" s="16">
        <v>2787606.42552</v>
      </c>
      <c r="U17" s="42">
        <f t="shared" si="2"/>
        <v>3097340.4728000001</v>
      </c>
      <c r="V17" s="22"/>
      <c r="W17" s="41">
        <v>0.9</v>
      </c>
      <c r="X17" s="6"/>
    </row>
    <row r="18" spans="1:25">
      <c r="A18" s="24">
        <v>10</v>
      </c>
      <c r="B18" s="22"/>
      <c r="C18" s="16">
        <v>1297408.0596242221</v>
      </c>
      <c r="D18" s="42">
        <f t="shared" si="0"/>
        <v>1441564.5106935801</v>
      </c>
      <c r="E18" s="22"/>
      <c r="F18" s="42"/>
      <c r="G18" s="28"/>
      <c r="H18" s="42"/>
      <c r="I18" s="22"/>
      <c r="J18" s="42"/>
      <c r="K18" s="25"/>
      <c r="L18" s="42"/>
      <c r="M18" s="22"/>
      <c r="N18" s="22"/>
      <c r="O18" s="22"/>
      <c r="P18" s="42"/>
      <c r="Q18" s="22"/>
      <c r="R18" s="16">
        <v>2112883.5369600002</v>
      </c>
      <c r="S18" s="42">
        <f t="shared" si="1"/>
        <v>2347648.3744000001</v>
      </c>
      <c r="T18" s="16"/>
      <c r="U18" s="42"/>
      <c r="V18" s="22"/>
      <c r="W18" s="41">
        <v>0.9</v>
      </c>
      <c r="X18" s="6"/>
    </row>
    <row r="19" spans="1:25">
      <c r="A19" s="24">
        <v>9</v>
      </c>
      <c r="B19" s="37"/>
      <c r="C19" s="16">
        <v>1288840.0596242221</v>
      </c>
      <c r="D19" s="42">
        <f t="shared" si="0"/>
        <v>1432044.5106935801</v>
      </c>
      <c r="E19" s="16"/>
      <c r="F19" s="42"/>
      <c r="G19" s="32"/>
      <c r="H19" s="42"/>
      <c r="I19" s="22"/>
      <c r="J19" s="42"/>
      <c r="K19" s="22"/>
      <c r="L19" s="42"/>
      <c r="M19" s="22"/>
      <c r="N19" s="22"/>
      <c r="O19" s="16"/>
      <c r="P19" s="42"/>
      <c r="Q19" s="22"/>
      <c r="R19" s="16">
        <v>2102173.5369600002</v>
      </c>
      <c r="S19" s="42">
        <f t="shared" si="1"/>
        <v>2335748.3744000001</v>
      </c>
      <c r="T19" s="16">
        <v>2766186.42552</v>
      </c>
      <c r="U19" s="42">
        <f t="shared" si="2"/>
        <v>3073540.4728000001</v>
      </c>
      <c r="V19" s="22"/>
      <c r="W19" s="41">
        <v>0.9</v>
      </c>
      <c r="X19" s="6"/>
    </row>
    <row r="20" spans="1:25">
      <c r="A20" s="24">
        <v>8</v>
      </c>
      <c r="B20" s="22"/>
      <c r="C20" s="16">
        <v>1280272.0596242221</v>
      </c>
      <c r="D20" s="42">
        <f t="shared" si="0"/>
        <v>1422524.5106935801</v>
      </c>
      <c r="E20" s="43"/>
      <c r="F20" s="42"/>
      <c r="G20" s="28">
        <v>1312411.870033284</v>
      </c>
      <c r="H20" s="42">
        <f>G20/W20</f>
        <v>1458235.4111480932</v>
      </c>
      <c r="I20" s="16">
        <v>1438618.8436200002</v>
      </c>
      <c r="J20" s="42">
        <f>I20/W20</f>
        <v>1598465.3818000001</v>
      </c>
      <c r="K20" s="22"/>
      <c r="L20" s="42"/>
      <c r="M20" s="22"/>
      <c r="N20" s="22"/>
      <c r="O20" s="22"/>
      <c r="P20" s="42"/>
      <c r="Q20" s="22"/>
      <c r="R20" s="29"/>
      <c r="S20" s="42"/>
      <c r="T20" s="16">
        <v>2755476.42552</v>
      </c>
      <c r="U20" s="42">
        <f t="shared" si="2"/>
        <v>3061640.4728000001</v>
      </c>
      <c r="V20" s="22"/>
      <c r="W20" s="41">
        <v>0.9</v>
      </c>
      <c r="X20" s="6"/>
    </row>
    <row r="21" spans="1:25">
      <c r="A21" s="24">
        <v>7</v>
      </c>
      <c r="B21" s="22"/>
      <c r="C21" s="16">
        <v>1271704.0596242221</v>
      </c>
      <c r="D21" s="42">
        <f t="shared" si="0"/>
        <v>1413004.5106935801</v>
      </c>
      <c r="E21" s="22"/>
      <c r="F21" s="42"/>
      <c r="G21" s="16">
        <v>1303843.870033284</v>
      </c>
      <c r="H21" s="42">
        <f>G21/W21</f>
        <v>1448715.4111480932</v>
      </c>
      <c r="I21" s="22"/>
      <c r="J21" s="42"/>
      <c r="K21" s="16">
        <v>1486289.59983</v>
      </c>
      <c r="L21" s="42">
        <f>K21/W21</f>
        <v>1651432.8887</v>
      </c>
      <c r="M21" s="22"/>
      <c r="N21" s="22"/>
      <c r="O21" s="16"/>
      <c r="P21" s="42"/>
      <c r="Q21" s="22"/>
      <c r="R21" s="22"/>
      <c r="S21" s="42"/>
      <c r="T21" s="22"/>
      <c r="U21" s="42"/>
      <c r="V21" s="22"/>
      <c r="W21" s="41">
        <v>0.9</v>
      </c>
      <c r="X21" s="6"/>
    </row>
    <row r="22" spans="1:25">
      <c r="A22" s="24">
        <v>6</v>
      </c>
      <c r="B22" s="22"/>
      <c r="C22" s="16">
        <v>1263136.0596242221</v>
      </c>
      <c r="D22" s="42">
        <f t="shared" si="0"/>
        <v>1403484.5106935801</v>
      </c>
      <c r="E22" s="16">
        <v>815857.12</v>
      </c>
      <c r="F22" s="42">
        <f>E22/W22</f>
        <v>906507.91111111105</v>
      </c>
      <c r="G22" s="16">
        <v>1295275.870033284</v>
      </c>
      <c r="H22" s="42">
        <f>G22/W22</f>
        <v>1439195.4111480932</v>
      </c>
      <c r="I22" s="16">
        <v>1420626.0436200001</v>
      </c>
      <c r="J22" s="42">
        <f>I22/W22</f>
        <v>1578473.3818000001</v>
      </c>
      <c r="K22" s="16">
        <v>1477293.1998300001</v>
      </c>
      <c r="L22" s="42">
        <f>K22/W22</f>
        <v>1641436.8887</v>
      </c>
      <c r="M22" s="22"/>
      <c r="N22" s="22"/>
      <c r="O22" s="22"/>
      <c r="P22" s="42"/>
      <c r="Q22" s="22"/>
      <c r="R22" s="16">
        <v>2070043.5369600002</v>
      </c>
      <c r="S22" s="42">
        <f>R22/W22</f>
        <v>2300048.3744000001</v>
      </c>
      <c r="T22" s="22"/>
      <c r="U22" s="42"/>
      <c r="V22" s="22"/>
      <c r="W22" s="41">
        <v>0.9</v>
      </c>
      <c r="X22" s="6"/>
    </row>
    <row r="23" spans="1:25">
      <c r="A23" s="24">
        <v>5</v>
      </c>
      <c r="B23" s="16"/>
      <c r="C23" s="16">
        <v>1254568.0596242221</v>
      </c>
      <c r="D23" s="42">
        <f t="shared" si="0"/>
        <v>1393964.5106935801</v>
      </c>
      <c r="E23" s="16"/>
      <c r="F23" s="42"/>
      <c r="G23" s="16">
        <v>1286707.870033284</v>
      </c>
      <c r="H23" s="42">
        <f>G23/W23</f>
        <v>1429675.4111480932</v>
      </c>
      <c r="I23" s="16">
        <v>1411629.64362</v>
      </c>
      <c r="J23" s="42">
        <f>I23/W23</f>
        <v>1568477.3817999999</v>
      </c>
      <c r="K23" s="16">
        <v>1468296.7998300001</v>
      </c>
      <c r="L23" s="42">
        <f>K23/W23</f>
        <v>1631440.8887</v>
      </c>
      <c r="M23" s="22"/>
      <c r="N23" s="16">
        <f>N24+10000</f>
        <v>1731162.7580555333</v>
      </c>
      <c r="O23" s="16">
        <v>1895478.9014699999</v>
      </c>
      <c r="P23" s="42">
        <f>O23/W23</f>
        <v>2106087.6683</v>
      </c>
      <c r="Q23" s="22"/>
      <c r="R23" s="16">
        <v>2059333.5369600002</v>
      </c>
      <c r="S23" s="42">
        <f>R23/W23</f>
        <v>2288148.3744000001</v>
      </c>
      <c r="T23" s="16">
        <v>2723346.4295999999</v>
      </c>
      <c r="U23" s="42">
        <f t="shared" si="2"/>
        <v>3025940.4773333333</v>
      </c>
      <c r="V23" s="22"/>
      <c r="W23" s="41">
        <v>0.9</v>
      </c>
      <c r="X23" s="6"/>
    </row>
    <row r="24" spans="1:25">
      <c r="A24" s="27">
        <v>4</v>
      </c>
      <c r="B24" s="22"/>
      <c r="C24" s="16">
        <v>1246000.0596242221</v>
      </c>
      <c r="D24" s="42">
        <f t="shared" si="0"/>
        <v>1384444.5106935801</v>
      </c>
      <c r="E24" s="16">
        <v>798721.11840000004</v>
      </c>
      <c r="F24" s="42">
        <f>E24/W24</f>
        <v>887467.90933333337</v>
      </c>
      <c r="G24" s="16">
        <v>1278139.870033284</v>
      </c>
      <c r="H24" s="42">
        <f>G24/W24</f>
        <v>1420155.4111480932</v>
      </c>
      <c r="I24" s="16">
        <v>1402633.2436200001</v>
      </c>
      <c r="J24" s="42">
        <f>I24/W24</f>
        <v>1558481.3818000001</v>
      </c>
      <c r="K24" s="16">
        <v>1459300.39983</v>
      </c>
      <c r="L24" s="42">
        <f>K24/W24</f>
        <v>1621444.8887</v>
      </c>
      <c r="M24" s="22"/>
      <c r="N24" s="16">
        <f>1549046.48224998/0.9</f>
        <v>1721162.7580555333</v>
      </c>
      <c r="O24" s="16">
        <v>1884768.9014699999</v>
      </c>
      <c r="P24" s="42">
        <f>O24/W24</f>
        <v>2094187.6682999998</v>
      </c>
      <c r="Q24" s="22"/>
      <c r="R24" s="16">
        <v>2048623.5369600002</v>
      </c>
      <c r="S24" s="42">
        <f>R24/W24</f>
        <v>2276248.3744000001</v>
      </c>
      <c r="T24" s="16">
        <v>2712636.4295999999</v>
      </c>
      <c r="U24" s="42">
        <f t="shared" si="2"/>
        <v>3014040.4773333333</v>
      </c>
      <c r="V24" s="22"/>
      <c r="W24" s="41">
        <v>0.9</v>
      </c>
      <c r="X24" s="6"/>
    </row>
    <row r="25" spans="1:25">
      <c r="B25" s="14"/>
      <c r="C25" s="14"/>
      <c r="D25" s="15"/>
      <c r="E25" s="15"/>
      <c r="L25" s="6"/>
    </row>
    <row r="26" spans="1:25">
      <c r="B26" s="14"/>
      <c r="C26" s="14"/>
      <c r="D26" s="14"/>
      <c r="E26" s="14"/>
      <c r="F26" s="6"/>
      <c r="G26" s="6"/>
    </row>
    <row r="27" spans="1:25">
      <c r="A27" s="13"/>
      <c r="B27" s="14"/>
      <c r="C27" s="14"/>
      <c r="D27" s="6"/>
      <c r="E27" s="6"/>
      <c r="N27" s="21" t="s">
        <v>1</v>
      </c>
      <c r="O27" s="21"/>
      <c r="P27" s="1"/>
      <c r="Q27" s="20" t="s">
        <v>2</v>
      </c>
      <c r="R27" s="20"/>
      <c r="S27" s="17"/>
      <c r="T27" s="17"/>
      <c r="U27" s="17"/>
      <c r="V27" s="17"/>
      <c r="X27" s="19" t="s">
        <v>3</v>
      </c>
      <c r="Y27" s="18"/>
    </row>
    <row r="28" spans="1:25" ht="15.75">
      <c r="B28" s="3"/>
      <c r="C28" s="3"/>
      <c r="D28" s="3"/>
      <c r="E28" s="3"/>
      <c r="F28" s="3"/>
      <c r="G28" s="3"/>
      <c r="N28" s="4" t="s">
        <v>4</v>
      </c>
      <c r="O28" s="4"/>
      <c r="P28" s="33">
        <f>61.57*10.764</f>
        <v>662.73947999999996</v>
      </c>
      <c r="Q28" s="17" t="s">
        <v>6</v>
      </c>
      <c r="R28" s="17"/>
      <c r="S28" s="34">
        <f>89.34*10.764</f>
        <v>961.65575999999999</v>
      </c>
      <c r="T28" s="34"/>
      <c r="U28" s="17" t="s">
        <v>10</v>
      </c>
      <c r="V28" s="34">
        <f>102.54*10.764</f>
        <v>1103.74056</v>
      </c>
      <c r="X28" s="18" t="s">
        <v>14</v>
      </c>
      <c r="Y28" s="35">
        <f>156.08*10.764</f>
        <v>1680.04512</v>
      </c>
    </row>
    <row r="29" spans="1:25" ht="15.75">
      <c r="B29" s="23"/>
      <c r="C29" s="23"/>
      <c r="D29" s="3"/>
      <c r="E29" s="3"/>
      <c r="F29" s="3"/>
      <c r="G29" s="3"/>
      <c r="N29" s="4" t="s">
        <v>5</v>
      </c>
      <c r="O29" s="4"/>
      <c r="P29" s="33">
        <f>87.97*10.764</f>
        <v>946.9090799999999</v>
      </c>
      <c r="Q29" s="17" t="s">
        <v>7</v>
      </c>
      <c r="R29" s="17"/>
      <c r="S29" s="34">
        <f>93.58*10.764</f>
        <v>1007.2951199999999</v>
      </c>
      <c r="T29" s="34"/>
      <c r="U29" s="17" t="s">
        <v>11</v>
      </c>
      <c r="V29" s="34">
        <f>111.77*10.764</f>
        <v>1203.0922799999998</v>
      </c>
      <c r="X29" s="18" t="s">
        <v>15</v>
      </c>
      <c r="Y29" s="35">
        <f>163.72*10.764</f>
        <v>1762.28208</v>
      </c>
    </row>
    <row r="30" spans="1:25" ht="15.75">
      <c r="B30" s="23"/>
      <c r="C30" s="23"/>
      <c r="D30" s="3"/>
      <c r="E30" s="3"/>
      <c r="F30" s="3"/>
      <c r="G30" s="3"/>
      <c r="N30" s="4" t="s">
        <v>19</v>
      </c>
      <c r="O30" s="4"/>
      <c r="P30" s="33">
        <f>55.83*10.764</f>
        <v>600.95411999999999</v>
      </c>
      <c r="Q30" s="17" t="s">
        <v>8</v>
      </c>
      <c r="R30" s="17"/>
      <c r="S30" s="34">
        <f>96.95*10.764</f>
        <v>1043.5698</v>
      </c>
      <c r="T30" s="34"/>
      <c r="U30" s="17" t="s">
        <v>12</v>
      </c>
      <c r="V30" s="34">
        <f>98.92*10.764</f>
        <v>1064.7748799999999</v>
      </c>
      <c r="X30" s="18"/>
      <c r="Y30" s="18"/>
    </row>
    <row r="31" spans="1:25" ht="15.75">
      <c r="B31" s="23"/>
      <c r="C31" s="23"/>
      <c r="D31" s="3"/>
      <c r="E31" s="3"/>
      <c r="F31" s="3"/>
      <c r="G31" s="3"/>
      <c r="N31" s="4"/>
      <c r="O31" s="4"/>
      <c r="P31" s="1"/>
      <c r="Q31" s="17" t="s">
        <v>9</v>
      </c>
      <c r="R31" s="17"/>
      <c r="S31" s="34">
        <f>119.62*10.764</f>
        <v>1287.58968</v>
      </c>
      <c r="T31" s="34"/>
      <c r="U31" s="17" t="s">
        <v>13</v>
      </c>
      <c r="V31" s="34">
        <f>120.54*10.764</f>
        <v>1297.4925599999999</v>
      </c>
      <c r="X31" s="18"/>
      <c r="Y31" s="18"/>
    </row>
    <row r="32" spans="1:25" ht="15.75">
      <c r="F32" s="3"/>
      <c r="G32" s="3"/>
    </row>
    <row r="41" spans="6:18">
      <c r="J41" s="30"/>
      <c r="K41" s="30"/>
      <c r="L41" s="30"/>
      <c r="M41" s="30"/>
      <c r="N41" s="30"/>
      <c r="O41" s="30"/>
      <c r="P41" s="30"/>
      <c r="Q41" s="30"/>
      <c r="R41" s="30"/>
    </row>
    <row r="42" spans="6:18">
      <c r="J42" s="30"/>
      <c r="K42" s="30"/>
      <c r="L42" s="30"/>
      <c r="M42" s="30"/>
      <c r="N42" s="30"/>
      <c r="O42" s="30"/>
      <c r="P42" s="30"/>
      <c r="Q42" s="30"/>
      <c r="R42" s="30"/>
    </row>
    <row r="43" spans="6:18">
      <c r="J43" s="30"/>
      <c r="K43" s="30"/>
      <c r="L43" s="30"/>
      <c r="M43" s="30"/>
      <c r="N43" s="30"/>
      <c r="O43" s="30"/>
      <c r="P43" s="30"/>
      <c r="Q43" s="30"/>
      <c r="R43" s="30"/>
    </row>
    <row r="44" spans="6:18">
      <c r="J44" s="30"/>
      <c r="K44" s="30"/>
      <c r="L44" s="30"/>
      <c r="M44" s="30"/>
      <c r="N44" s="30"/>
      <c r="O44" s="30"/>
      <c r="P44" s="30"/>
      <c r="Q44" s="30"/>
      <c r="R44" s="30"/>
    </row>
    <row r="45" spans="6:18">
      <c r="J45" s="30"/>
      <c r="K45" s="30"/>
      <c r="L45" s="30"/>
      <c r="M45" s="30"/>
      <c r="N45" s="30"/>
      <c r="O45" s="30"/>
      <c r="P45" s="30"/>
      <c r="Q45" s="30"/>
      <c r="R45" s="30"/>
    </row>
    <row r="46" spans="6:18">
      <c r="J46" s="30"/>
      <c r="K46" s="30"/>
      <c r="L46" s="30"/>
      <c r="M46" s="30"/>
      <c r="N46" s="30"/>
      <c r="O46" s="30"/>
      <c r="P46" s="30"/>
      <c r="Q46" s="30"/>
      <c r="R46" s="30"/>
    </row>
    <row r="47" spans="6:18">
      <c r="F47" s="31"/>
      <c r="G47" s="31"/>
    </row>
  </sheetData>
  <mergeCells count="5">
    <mergeCell ref="A2:A3"/>
    <mergeCell ref="B2:F2"/>
    <mergeCell ref="H2:S2"/>
    <mergeCell ref="U2:V2"/>
    <mergeCell ref="B4:V4"/>
  </mergeCells>
  <pageMargins left="0.25" right="0.25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Available unit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Astinas</dc:creator>
  <cp:lastModifiedBy>acer</cp:lastModifiedBy>
  <cp:lastPrinted>2013-11-24T04:04:21Z</cp:lastPrinted>
  <dcterms:created xsi:type="dcterms:W3CDTF">2012-11-06T00:51:50Z</dcterms:created>
  <dcterms:modified xsi:type="dcterms:W3CDTF">2014-02-18T03:32:50Z</dcterms:modified>
</cp:coreProperties>
</file>